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940" tabRatio="906" activeTab="3"/>
  </bookViews>
  <sheets>
    <sheet name="Отопление и ГВС" sheetId="6" r:id="rId1"/>
    <sheet name="Гараж" sheetId="7" r:id="rId2"/>
    <sheet name="ТКО" sheetId="16" r:id="rId3"/>
    <sheet name="Справка о потребленных КУ" sheetId="20" r:id="rId4"/>
  </sheets>
  <definedNames>
    <definedName name="_xlnm._FilterDatabase" localSheetId="1" hidden="1">Гараж!$E$1:$E$15</definedName>
  </definedNames>
  <calcPr calcId="145621"/>
</workbook>
</file>

<file path=xl/calcChain.xml><?xml version="1.0" encoding="utf-8"?>
<calcChain xmlns="http://schemas.openxmlformats.org/spreadsheetml/2006/main">
  <c r="J10" i="7" l="1"/>
  <c r="L7" i="7" l="1"/>
  <c r="N7" i="7" s="1"/>
  <c r="F6" i="6" l="1"/>
  <c r="O15" i="7" l="1"/>
  <c r="L3" i="7" l="1"/>
  <c r="M3" i="7" s="1"/>
  <c r="M13" i="7" s="1"/>
  <c r="L10" i="7"/>
  <c r="N10" i="7" s="1"/>
  <c r="L9" i="7" l="1"/>
  <c r="N9" i="7" s="1"/>
  <c r="H5" i="16" l="1"/>
  <c r="H4" i="16"/>
  <c r="I4" i="16" l="1"/>
  <c r="I6" i="16" s="1"/>
  <c r="K11" i="7" s="1"/>
  <c r="H7" i="16"/>
  <c r="E9" i="20" l="1"/>
  <c r="F10" i="6" l="1"/>
  <c r="F9" i="20"/>
  <c r="D5" i="20" l="1"/>
  <c r="E5" i="6"/>
  <c r="F5" i="6" s="1"/>
  <c r="F13" i="6" l="1"/>
  <c r="F21" i="6" l="1"/>
  <c r="K6" i="7" s="1"/>
  <c r="E5" i="20"/>
  <c r="F14" i="6"/>
  <c r="F16" i="6" s="1"/>
  <c r="F15" i="6" l="1"/>
  <c r="K8" i="7" s="1"/>
  <c r="L8" i="7" s="1"/>
  <c r="N8" i="7" s="1"/>
  <c r="L6" i="7"/>
  <c r="N6" i="7" s="1"/>
  <c r="N13" i="7" l="1"/>
</calcChain>
</file>

<file path=xl/sharedStrings.xml><?xml version="1.0" encoding="utf-8"?>
<sst xmlns="http://schemas.openxmlformats.org/spreadsheetml/2006/main" count="86" uniqueCount="79">
  <si>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</si>
  <si>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</si>
  <si>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</si>
  <si>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</si>
  <si>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</si>
  <si>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Показание ТЭ (текущее),        Гкал</t>
  </si>
  <si>
    <t>Расход ТЭ (текущий),    Гкал</t>
  </si>
  <si>
    <t>Расход ТЭ (тек. и скор.),    Гкал</t>
  </si>
  <si>
    <t>Тепловая энергия МКД</t>
  </si>
  <si>
    <t>Электроэнергия, кВт/час</t>
  </si>
  <si>
    <t>Площадь помещений многоквартирного дома (с гаражом),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</si>
  <si>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</si>
  <si>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</si>
  <si>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</si>
  <si>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</si>
  <si>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</si>
  <si>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</si>
  <si>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</si>
  <si>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</si>
  <si>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</si>
  <si>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</si>
  <si>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</si>
  <si>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</si>
  <si>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</si>
  <si>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</si>
  <si>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</si>
  <si>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</si>
  <si>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</si>
  <si>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</si>
  <si>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</si>
  <si>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</si>
  <si>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</si>
  <si>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</si>
  <si>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</si>
  <si>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</si>
  <si>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</si>
  <si>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</si>
  <si>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</si>
  <si>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</si>
  <si>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</si>
  <si>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</si>
  <si>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</si>
  <si>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t>Расчетная площадь</t>
  </si>
  <si>
    <t>Тариф руб/куб.м</t>
  </si>
  <si>
    <t>Объем, куб.м.</t>
  </si>
  <si>
    <t>стоимость на 1 кв. м</t>
  </si>
  <si>
    <t>Смешанные ТКО МКД</t>
  </si>
  <si>
    <t>Рассчет платы вывоза ТКО</t>
  </si>
  <si>
    <t>Показатель расчетной единицы</t>
  </si>
  <si>
    <r>
      <t>Расход тепловой энергии (текущий) на кв. м жилых помещений и офисов в МКД   (формула 18 Приложение №2 Постановления Правительства РФ 354 от 06.05.11 г.), руб.</t>
    </r>
    <r>
      <rPr>
        <b/>
        <u/>
        <sz val="11"/>
        <color rgb="FF000000"/>
        <rFont val="Calibri"/>
        <family val="2"/>
        <charset val="204"/>
      </rPr>
      <t>/кв.м. (9=(Qот)/S*4+8/S*3)</t>
    </r>
  </si>
  <si>
    <t>Водоснабжение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</si>
  <si>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</si>
  <si>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*Прямые договора</t>
  </si>
  <si>
    <t>СПРО-2019-00067947 от 01.01.2019 г</t>
  </si>
  <si>
    <t>ИП Думинян О.К. (фасоль)</t>
  </si>
  <si>
    <t>Оплата РСО</t>
  </si>
  <si>
    <t>Подогрев ХВС для ГВС, без ОДН(Гкал)</t>
  </si>
  <si>
    <t>ГВС для ОДН, куб.м.</t>
  </si>
  <si>
    <t>Наименование услуги</t>
  </si>
  <si>
    <t>Расход</t>
  </si>
  <si>
    <t>Тариф, руб.</t>
  </si>
  <si>
    <t>Сумма, руб.</t>
  </si>
  <si>
    <t>На одно м/м</t>
  </si>
  <si>
    <t>площадь кв.м.</t>
  </si>
  <si>
    <t>Отопление</t>
  </si>
  <si>
    <t>Электроснабжение ОДН</t>
  </si>
  <si>
    <t>М.М.</t>
  </si>
  <si>
    <t>Вывоз ТКО</t>
  </si>
  <si>
    <t>Водоотведение ОДН</t>
  </si>
  <si>
    <t>ХВС для ОДН</t>
  </si>
  <si>
    <t>ГВС для ОДН</t>
  </si>
  <si>
    <t>Содержание и текущий ремонт</t>
  </si>
  <si>
    <t>Итого на м/м</t>
  </si>
  <si>
    <t>Объем обращения с ТКО с заключившими прямой договор с РСО</t>
  </si>
  <si>
    <t>кв.м.</t>
  </si>
  <si>
    <t>показаний общего прибора учета тепловой энергии отопления за май 2024 г.</t>
  </si>
  <si>
    <t>Расчет платы за коммунальную услуги по гаражу май 2024 г.</t>
  </si>
  <si>
    <t>Отчет по вывозу ТКО за май 2024 г.</t>
  </si>
  <si>
    <t>СПРАВОЧНАЯ ИНФОРМАЦИЯ потребление коммунальных услуг в доме ул. 8 Марта, д.2а за май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</si>
</sst>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_(* #,##0.00_);_(* \(#,##0.00\);_(* &quot;-&quot;??_);_(@_)"/>
    <numFmt numFmtId="169" formatCode="_-* #,##0.00\ _р_._-;\-* #,##0.00\ _р_._-;_-* &quot;-&quot;??\ _р_._-;_-@_-"/>
    <numFmt numFmtId="170" formatCode="0.0"/>
    <numFmt numFmtId="172" formatCode="_-* #,##0\ _₽_-;\-* #,##0\ _₽_-;_-* &quot;-&quot;??\ _₽_-;_-@_-"/>
    <numFmt numFmtId="173" formatCode="_-* #,##0.0_р_._-;\-* #,##0.0_р_._-;_-* \-??_р_._-;_-@_-"/>
    <numFmt numFmtId="174" formatCode="_-* #,##0.000_р_._-;\-* #,##0.000_р_._-;_-* &quot;-&quot;??_р_._-;_-@_-"/>
    <numFmt numFmtId="175" formatCode="0.000"/>
    <numFmt numFmtId="178" formatCode="_-* #,##0.000\ _₽_-;\-* #,##0.000\ _₽_-;_-* &quot;-&quot;??\ _₽_-;_-@_-"/>
    <numFmt numFmtId="179" formatCode="_-* #,##0.0000\ _₽_-;\-* #,##0.0000\ _₽_-;_-* &quot;-&quot;??\ _₽_-;_-@_-"/>
    <numFmt numFmtId="180" formatCode="0.0000"/>
    <numFmt numFmtId="181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b/>
      <sz val="8"/>
      <name val="Arial Cyr"/>
      <charset val="204"/>
    </font>
    <font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7" fontId="3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/>
    <xf numFmtId="0" fontId="5" fillId="0" borderId="0"/>
    <xf numFmtId="0" fontId="4" fillId="0" borderId="0"/>
    <xf numFmtId="16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" fillId="0" borderId="0"/>
    <xf numFmtId="164" fontId="35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9" fillId="0" borderId="0" xfId="0" applyFont="1" applyAlignment="1">
      <alignment horizontal="center"/>
    </xf>
    <xf numFmtId="165" fontId="9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/>
    <xf numFmtId="165" fontId="7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9" fillId="0" borderId="0" xfId="0" applyFont="1" applyAlignme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70" fontId="20" fillId="0" borderId="1" xfId="0" applyNumberFormat="1" applyFont="1" applyBorder="1" applyAlignment="1">
      <alignment horizontal="center" wrapText="1"/>
    </xf>
    <xf numFmtId="170" fontId="20" fillId="0" borderId="3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0" fillId="2" borderId="1" xfId="1" applyNumberFormat="1" applyFont="1" applyFill="1" applyBorder="1" applyAlignment="1" applyProtection="1">
      <alignment horizontal="center"/>
    </xf>
    <xf numFmtId="173" fontId="23" fillId="0" borderId="0" xfId="1" applyNumberFormat="1" applyFont="1" applyBorder="1" applyProtection="1"/>
    <xf numFmtId="174" fontId="13" fillId="0" borderId="0" xfId="1" applyNumberFormat="1" applyFont="1"/>
    <xf numFmtId="43" fontId="13" fillId="0" borderId="0" xfId="1" applyNumberFormat="1" applyFont="1"/>
    <xf numFmtId="43" fontId="13" fillId="0" borderId="0" xfId="1" applyFont="1"/>
    <xf numFmtId="172" fontId="13" fillId="0" borderId="0" xfId="1" applyNumberFormat="1" applyFont="1"/>
    <xf numFmtId="0" fontId="24" fillId="0" borderId="0" xfId="0" applyFont="1" applyAlignment="1"/>
    <xf numFmtId="43" fontId="0" fillId="0" borderId="0" xfId="0" applyNumberFormat="1"/>
    <xf numFmtId="0" fontId="15" fillId="0" borderId="6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/>
    <xf numFmtId="0" fontId="28" fillId="0" borderId="1" xfId="0" applyFont="1" applyBorder="1" applyAlignment="1">
      <alignment horizont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1" fontId="9" fillId="0" borderId="0" xfId="2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164" fontId="27" fillId="2" borderId="1" xfId="1" applyNumberFormat="1" applyFont="1" applyFill="1" applyBorder="1"/>
    <xf numFmtId="2" fontId="27" fillId="2" borderId="1" xfId="0" applyNumberFormat="1" applyFont="1" applyFill="1" applyBorder="1"/>
    <xf numFmtId="2" fontId="20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0" borderId="0" xfId="0" applyFont="1"/>
    <xf numFmtId="43" fontId="31" fillId="0" borderId="1" xfId="0" applyNumberFormat="1" applyFont="1" applyBorder="1"/>
    <xf numFmtId="167" fontId="12" fillId="0" borderId="0" xfId="1" applyNumberFormat="1" applyFont="1" applyFill="1" applyBorder="1" applyAlignment="1" applyProtection="1">
      <alignment horizontal="center" wrapText="1"/>
    </xf>
    <xf numFmtId="43" fontId="33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 applyFill="1"/>
    <xf numFmtId="0" fontId="24" fillId="0" borderId="0" xfId="0" applyFont="1"/>
    <xf numFmtId="0" fontId="24" fillId="0" borderId="0" xfId="0" applyFont="1" applyFill="1" applyBorder="1" applyAlignment="1">
      <alignment horizontal="left" wrapText="1"/>
    </xf>
    <xf numFmtId="165" fontId="36" fillId="0" borderId="0" xfId="1" applyNumberFormat="1" applyFont="1"/>
    <xf numFmtId="43" fontId="24" fillId="0" borderId="0" xfId="0" applyNumberFormat="1" applyFont="1"/>
    <xf numFmtId="0" fontId="24" fillId="0" borderId="0" xfId="0" applyFont="1" applyAlignment="1">
      <alignment horizontal="left"/>
    </xf>
    <xf numFmtId="43" fontId="24" fillId="0" borderId="0" xfId="0" applyNumberFormat="1" applyFont="1" applyAlignment="1">
      <alignment horizontal="right"/>
    </xf>
    <xf numFmtId="2" fontId="24" fillId="0" borderId="0" xfId="0" applyNumberFormat="1" applyFont="1"/>
    <xf numFmtId="179" fontId="24" fillId="0" borderId="0" xfId="1" applyNumberFormat="1" applyFont="1"/>
    <xf numFmtId="181" fontId="24" fillId="0" borderId="0" xfId="1" applyNumberFormat="1" applyFont="1"/>
    <xf numFmtId="180" fontId="24" fillId="0" borderId="0" xfId="0" applyNumberFormat="1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2" fontId="20" fillId="0" borderId="3" xfId="0" applyNumberFormat="1" applyFont="1" applyBorder="1" applyAlignment="1">
      <alignment horizontal="center" wrapText="1"/>
    </xf>
    <xf numFmtId="178" fontId="13" fillId="0" borderId="0" xfId="1" applyNumberFormat="1" applyFont="1" applyFill="1" applyBorder="1"/>
    <xf numFmtId="175" fontId="24" fillId="0" borderId="0" xfId="0" applyNumberFormat="1" applyFont="1"/>
    <xf numFmtId="2" fontId="20" fillId="0" borderId="1" xfId="0" applyNumberFormat="1" applyFont="1" applyBorder="1" applyAlignment="1">
      <alignment horizontal="center" wrapText="1"/>
    </xf>
    <xf numFmtId="181" fontId="0" fillId="0" borderId="0" xfId="0" applyNumberFormat="1"/>
    <xf numFmtId="0" fontId="0" fillId="3" borderId="0" xfId="0" applyFill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43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33">
    <cellStyle name="TableStyleLight1" xfId="2"/>
    <cellStyle name="Гиперссылка 2" xfId="26"/>
    <cellStyle name="Обычный" xfId="0" builtinId="0"/>
    <cellStyle name="Обычный 2" xfId="7"/>
    <cellStyle name="Обычный 2 19" xfId="8"/>
    <cellStyle name="Обычный 2 2" xfId="20"/>
    <cellStyle name="Обычный 2 20" xfId="9"/>
    <cellStyle name="Обычный 2 22" xfId="10"/>
    <cellStyle name="Обычный 2 24" xfId="11"/>
    <cellStyle name="Обычный 2 3" xfId="16"/>
    <cellStyle name="Обычный 2 3 2" xfId="30"/>
    <cellStyle name="Обычный 2 4" xfId="27"/>
    <cellStyle name="Обычный 3" xfId="4"/>
    <cellStyle name="Обычный 3 2" xfId="19"/>
    <cellStyle name="Обычный 3 3" xfId="28"/>
    <cellStyle name="Обычный 3 4" xfId="32"/>
    <cellStyle name="Обычный 4" xfId="3"/>
    <cellStyle name="Обычный 5" xfId="6"/>
    <cellStyle name="Обычный 5 2" xfId="17"/>
    <cellStyle name="Обычный 5 3" xfId="29"/>
    <cellStyle name="Обычный 6" xfId="15"/>
    <cellStyle name="Обычный 7" xfId="23"/>
    <cellStyle name="Обычный 8" xfId="22"/>
    <cellStyle name="Обычный 9" xfId="25"/>
    <cellStyle name="Процентный 2" xfId="12"/>
    <cellStyle name="Процентный 2 2" xfId="21"/>
    <cellStyle name="Финансовый" xfId="1" builtinId="3"/>
    <cellStyle name="Финансовый 2" xfId="5"/>
    <cellStyle name="Финансовый 2 2" xfId="14"/>
    <cellStyle name="Финансовый 3" xfId="13"/>
    <cellStyle name="Финансовый 3 2" xfId="18"/>
    <cellStyle name="Финансовый 3 3" xfId="31"/>
    <cellStyle name="Финансовый 4" xfId="24"/>
  </cellStyles>
  <dxfs count="0"/>
  <tableStyles count="0" defaultTableStyle="TableStyleMedium9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5"/>
  <sheetViews>
    <sheetView topLeftCell="A4" zoomScale="85" zoomScaleNormal="85" workbookViewId="0">
      <selection activeCell="I13" sqref="I13"/>
    </sheetView>
  </sheetViews>
  <sheetFormatPr defaultRowHeight="15"/>
  <cols>
    <col min="1" max="1" width="16.28515625" customWidth="1"/>
    <col min="2" max="2" width="14.28515625" customWidth="1"/>
    <col min="3" max="4" width="16.85546875" customWidth="1"/>
    <col min="5" max="5" width="16" customWidth="1"/>
    <col min="6" max="6" width="37.5703125" customWidth="1"/>
    <col min="7" max="7" width="9.7109375" bestFit="1" customWidth="1"/>
    <col min="8" max="8" width="9.42578125" bestFit="1" customWidth="1"/>
    <col min="11" max="11" width="11.7109375" bestFit="1" customWidth="1"/>
  </cols>
  <sheetData>
    <row r="1" spans="1:11" ht="18.75">
      <c r="A1" s="73" t="s">
        <v>2</v>
      </c>
      <c r="B1" s="73"/>
      <c r="C1" s="73"/>
      <c r="D1" s="73"/>
      <c r="E1" s="73"/>
    </row>
    <row r="2" spans="1:11" ht="18.75">
      <c r="A2" s="74" t="s">
        <v>75</v>
      </c>
      <c r="B2" s="74"/>
      <c r="C2" s="74"/>
      <c r="D2" s="74"/>
      <c r="E2" s="74"/>
      <c r="F2" s="74"/>
    </row>
    <row r="3" spans="1:11" ht="15.75">
      <c r="A3" s="1"/>
      <c r="B3" s="2"/>
      <c r="C3" s="1"/>
      <c r="D3" s="1"/>
      <c r="E3" s="1"/>
    </row>
    <row r="4" spans="1:11" ht="63">
      <c r="A4" s="3" t="s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H4" s="39"/>
    </row>
    <row r="5" spans="1:11" ht="56.25">
      <c r="A5" s="6">
        <v>35011</v>
      </c>
      <c r="B5" s="7" t="s">
        <v>8</v>
      </c>
      <c r="C5" s="8">
        <v>15131.41</v>
      </c>
      <c r="D5" s="8">
        <v>15198.53</v>
      </c>
      <c r="E5" s="8">
        <f>D5-C5</f>
        <v>67.1200000000008</v>
      </c>
      <c r="F5" s="23">
        <f>E5+G5</f>
        <v>67.220000000000795</v>
      </c>
      <c r="G5" s="31">
        <v>0.1</v>
      </c>
      <c r="H5" s="50"/>
    </row>
    <row r="6" spans="1:11" ht="32.25" customHeight="1">
      <c r="A6" s="75" t="s">
        <v>10</v>
      </c>
      <c r="B6" s="75"/>
      <c r="C6" s="75"/>
      <c r="D6" s="75"/>
      <c r="E6" s="75"/>
      <c r="F6" s="2">
        <f>9210.63+1222</f>
        <v>10432.629999999999</v>
      </c>
    </row>
    <row r="7" spans="1:11">
      <c r="B7" s="9"/>
    </row>
    <row r="8" spans="1:11" ht="51.75" customHeight="1">
      <c r="A8" s="76" t="s">
        <v>39</v>
      </c>
      <c r="B8" s="76"/>
      <c r="C8" s="76"/>
      <c r="D8" s="76"/>
      <c r="E8" s="76"/>
      <c r="F8" s="24">
        <v>444.9</v>
      </c>
      <c r="G8" s="22"/>
    </row>
    <row r="9" spans="1:11" ht="18.75">
      <c r="A9" s="77" t="s">
        <v>41</v>
      </c>
      <c r="B9" s="77"/>
      <c r="C9" s="77"/>
      <c r="D9" s="77"/>
      <c r="E9" s="77"/>
      <c r="F9" s="25">
        <v>5.0999999999999997E-2</v>
      </c>
    </row>
    <row r="10" spans="1:11" ht="28.15" customHeight="1">
      <c r="A10" s="78" t="s">
        <v>32</v>
      </c>
      <c r="B10" s="78"/>
      <c r="C10" s="78"/>
      <c r="D10" s="78"/>
      <c r="E10" s="78"/>
      <c r="F10" s="26">
        <f>F8*F9</f>
        <v>22.689899999999998</v>
      </c>
    </row>
    <row r="11" spans="1:11" ht="28.15" customHeight="1">
      <c r="A11" s="72" t="s">
        <v>57</v>
      </c>
      <c r="B11" s="72"/>
      <c r="C11" s="72"/>
      <c r="D11" s="72"/>
      <c r="E11" s="72"/>
      <c r="F11" s="26">
        <v>43.5</v>
      </c>
    </row>
    <row r="12" spans="1:11" ht="28.15" customHeight="1">
      <c r="A12" s="72" t="s">
        <v>56</v>
      </c>
      <c r="B12" s="72"/>
      <c r="C12" s="72"/>
      <c r="D12" s="72"/>
      <c r="E12" s="72"/>
      <c r="F12" s="26">
        <v>20.47</v>
      </c>
    </row>
    <row r="13" spans="1:11" ht="23.45" customHeight="1">
      <c r="A13" s="77" t="s">
        <v>33</v>
      </c>
      <c r="B13" s="77"/>
      <c r="C13" s="77"/>
      <c r="D13" s="77"/>
      <c r="E13" s="77"/>
      <c r="F13" s="26">
        <f>F5-F10</f>
        <v>44.5301000000008</v>
      </c>
      <c r="G13" s="79"/>
      <c r="H13" s="79"/>
      <c r="I13" s="54"/>
    </row>
    <row r="14" spans="1:11" ht="37.5" customHeight="1">
      <c r="A14" s="78" t="s">
        <v>40</v>
      </c>
      <c r="B14" s="78"/>
      <c r="C14" s="78"/>
      <c r="D14" s="78"/>
      <c r="E14" s="78"/>
      <c r="F14" s="25">
        <f>(F5)/(F10+F13)*F9</f>
        <v>5.0999999999999997E-2</v>
      </c>
    </row>
    <row r="15" spans="1:11" ht="48" customHeight="1">
      <c r="A15" s="78" t="s">
        <v>34</v>
      </c>
      <c r="B15" s="78"/>
      <c r="C15" s="78"/>
      <c r="D15" s="78"/>
      <c r="E15" s="78"/>
      <c r="F15" s="27">
        <f>F20*F14+F18</f>
        <v>182.68950000000001</v>
      </c>
      <c r="K15" s="30"/>
    </row>
    <row r="16" spans="1:11" ht="53.45" customHeight="1">
      <c r="A16" s="78" t="s">
        <v>51</v>
      </c>
      <c r="B16" s="78"/>
      <c r="C16" s="78"/>
      <c r="D16" s="78"/>
      <c r="E16" s="78"/>
      <c r="F16" s="27">
        <f>F14*F20*3.23</f>
        <v>485.04748499999999</v>
      </c>
      <c r="K16" s="30"/>
    </row>
    <row r="17" spans="1:6" ht="18.75">
      <c r="A17" s="77" t="s">
        <v>38</v>
      </c>
      <c r="B17" s="77"/>
      <c r="C17" s="77"/>
      <c r="D17" s="77"/>
      <c r="E17" s="77"/>
      <c r="F17" s="28">
        <v>4081</v>
      </c>
    </row>
    <row r="18" spans="1:6" ht="18.75">
      <c r="A18" s="77" t="s">
        <v>37</v>
      </c>
      <c r="B18" s="77"/>
      <c r="C18" s="77"/>
      <c r="D18" s="77"/>
      <c r="E18" s="77"/>
      <c r="F18" s="26">
        <v>32.520000000000003</v>
      </c>
    </row>
    <row r="19" spans="1:6" ht="18.75">
      <c r="A19" s="77" t="s">
        <v>36</v>
      </c>
      <c r="B19" s="77"/>
      <c r="C19" s="77"/>
      <c r="D19" s="77"/>
      <c r="E19" s="77"/>
      <c r="F19" s="26">
        <v>5.05</v>
      </c>
    </row>
    <row r="20" spans="1:6" ht="22.15" customHeight="1">
      <c r="A20" s="77" t="s">
        <v>35</v>
      </c>
      <c r="B20" s="77"/>
      <c r="C20" s="77"/>
      <c r="D20" s="77"/>
      <c r="E20" s="77"/>
      <c r="F20" s="26">
        <v>2944.5</v>
      </c>
    </row>
    <row r="21" spans="1:6" ht="59.25" customHeight="1">
      <c r="A21" s="80" t="s">
        <v>49</v>
      </c>
      <c r="B21" s="80"/>
      <c r="C21" s="80"/>
      <c r="D21" s="80"/>
      <c r="E21" s="80"/>
      <c r="F21" s="51">
        <f>F13/F6*F20+F17/F6*F19</f>
        <v>14.543593461092971</v>
      </c>
    </row>
    <row r="22" spans="1:6" ht="18.75">
      <c r="A22" s="77"/>
      <c r="B22" s="77"/>
      <c r="C22" s="77"/>
      <c r="D22" s="77"/>
      <c r="E22" s="77"/>
      <c r="F22" s="68"/>
    </row>
    <row r="23" spans="1:6" ht="18.75">
      <c r="A23" s="77"/>
      <c r="B23" s="77"/>
      <c r="C23" s="77"/>
      <c r="D23" s="77"/>
      <c r="E23" s="77"/>
      <c r="F23" s="68"/>
    </row>
    <row r="24" spans="1:6" ht="18.75">
      <c r="A24" s="77"/>
      <c r="B24" s="77"/>
      <c r="C24" s="77"/>
      <c r="D24" s="77"/>
      <c r="E24" s="77"/>
      <c r="F24" s="68"/>
    </row>
    <row r="25" spans="1:6" ht="18.75">
      <c r="A25" s="77"/>
      <c r="B25" s="77"/>
      <c r="C25" s="77"/>
      <c r="D25" s="77"/>
      <c r="E25" s="77"/>
      <c r="F25" s="68"/>
    </row>
  </sheetData>
  <mergeCells count="22">
    <mergeCell ref="A25:E25"/>
    <mergeCell ref="G13:H13"/>
    <mergeCell ref="A22:E22"/>
    <mergeCell ref="A23:E23"/>
    <mergeCell ref="A24:E24"/>
    <mergeCell ref="A13:E13"/>
    <mergeCell ref="A14:E14"/>
    <mergeCell ref="A15:E15"/>
    <mergeCell ref="A21:E21"/>
    <mergeCell ref="A16:E16"/>
    <mergeCell ref="A17:E17"/>
    <mergeCell ref="A18:E18"/>
    <mergeCell ref="A19:E19"/>
    <mergeCell ref="A20:E20"/>
    <mergeCell ref="A11:E11"/>
    <mergeCell ref="A12:E12"/>
    <mergeCell ref="A1:E1"/>
    <mergeCell ref="A2:F2"/>
    <mergeCell ref="A6:E6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5"/>
  <sheetViews>
    <sheetView zoomScale="70" zoomScaleNormal="70" workbookViewId="0">
      <pane ySplit="15" topLeftCell="A25" activePane="bottomLeft" state="frozen"/>
      <selection pane="bottomLeft" activeCell="R8" sqref="R8"/>
    </sheetView>
  </sheetViews>
  <sheetFormatPr defaultRowHeight="15"/>
  <cols>
    <col min="4" max="4" width="11.85546875" customWidth="1"/>
    <col min="5" max="5" width="13.42578125" customWidth="1"/>
    <col min="6" max="6" width="13.140625" customWidth="1"/>
    <col min="7" max="7" width="10.140625" customWidth="1"/>
    <col min="8" max="8" width="12" customWidth="1"/>
    <col min="9" max="9" width="11.5703125" customWidth="1"/>
    <col min="10" max="10" width="14.42578125" customWidth="1"/>
    <col min="11" max="11" width="14" customWidth="1"/>
    <col min="12" max="12" width="15.5703125" customWidth="1"/>
    <col min="13" max="13" width="15.28515625" customWidth="1"/>
    <col min="14" max="14" width="11.140625" customWidth="1"/>
    <col min="15" max="15" width="14.42578125" customWidth="1"/>
    <col min="16" max="16" width="10.42578125" customWidth="1"/>
    <col min="17" max="17" width="11.85546875" customWidth="1"/>
    <col min="18" max="18" width="11.5703125" customWidth="1"/>
    <col min="19" max="19" width="12" customWidth="1"/>
    <col min="20" max="20" width="15.42578125" customWidth="1"/>
    <col min="21" max="21" width="12.42578125" bestFit="1" customWidth="1"/>
    <col min="22" max="22" width="16.85546875" customWidth="1"/>
  </cols>
  <sheetData>
    <row r="1" spans="1:15" ht="18.75">
      <c r="A1" s="84" t="s">
        <v>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52" t="s">
        <v>63</v>
      </c>
      <c r="M1" s="52">
        <v>1222</v>
      </c>
      <c r="N1" s="53" t="s">
        <v>66</v>
      </c>
      <c r="O1" s="52">
        <v>134</v>
      </c>
    </row>
    <row r="2" spans="1:15" ht="18.75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55" t="s">
        <v>59</v>
      </c>
      <c r="K2" s="55" t="s">
        <v>60</v>
      </c>
      <c r="L2" s="55" t="s">
        <v>61</v>
      </c>
      <c r="M2" s="55" t="s">
        <v>62</v>
      </c>
      <c r="N2" s="55" t="s">
        <v>74</v>
      </c>
    </row>
    <row r="3" spans="1:15" ht="18.75">
      <c r="A3" s="83" t="s">
        <v>9</v>
      </c>
      <c r="B3" s="83"/>
      <c r="C3" s="83"/>
      <c r="D3" s="83"/>
      <c r="E3" s="83"/>
      <c r="F3" s="56"/>
      <c r="G3" s="56"/>
      <c r="H3" s="56"/>
      <c r="I3" s="10"/>
      <c r="J3" s="57">
        <v>6880</v>
      </c>
      <c r="K3" s="55">
        <v>5.05</v>
      </c>
      <c r="L3" s="69">
        <f>K3*J3</f>
        <v>34744</v>
      </c>
      <c r="M3" s="58">
        <f>L3/134</f>
        <v>259.28358208955223</v>
      </c>
      <c r="N3" s="55"/>
    </row>
    <row r="4" spans="1:15" ht="18.75">
      <c r="A4" s="81" t="s">
        <v>50</v>
      </c>
      <c r="B4" s="81"/>
      <c r="C4" s="81"/>
      <c r="D4" s="81"/>
      <c r="E4" s="81"/>
      <c r="F4" s="59"/>
      <c r="G4" s="59"/>
      <c r="H4" s="59"/>
      <c r="I4" s="55"/>
      <c r="J4" s="57">
        <v>0</v>
      </c>
      <c r="K4" s="55">
        <v>32.520000000000003</v>
      </c>
      <c r="L4" s="55"/>
      <c r="M4" s="55"/>
      <c r="N4" s="55"/>
    </row>
    <row r="5" spans="1:15" ht="18.75">
      <c r="A5" s="81" t="s">
        <v>28</v>
      </c>
      <c r="B5" s="81"/>
      <c r="C5" s="81"/>
      <c r="D5" s="81"/>
      <c r="E5" s="81"/>
      <c r="F5" s="59"/>
      <c r="G5" s="59"/>
      <c r="H5" s="59"/>
      <c r="I5" s="55"/>
      <c r="J5" s="57"/>
      <c r="K5" s="55">
        <v>37.6</v>
      </c>
      <c r="L5" s="55"/>
      <c r="M5" s="55"/>
      <c r="N5" s="55"/>
    </row>
    <row r="6" spans="1:15" ht="18.75">
      <c r="A6" s="81" t="s">
        <v>64</v>
      </c>
      <c r="B6" s="81"/>
      <c r="C6" s="81"/>
      <c r="D6" s="81"/>
      <c r="E6" s="81"/>
      <c r="F6" s="59"/>
      <c r="G6" s="59"/>
      <c r="H6" s="59"/>
      <c r="I6" s="55"/>
      <c r="J6" s="57"/>
      <c r="K6" s="60">
        <f>'Отопление и ГВС'!F21</f>
        <v>14.543593461092971</v>
      </c>
      <c r="L6" s="61">
        <f>K6*M1</f>
        <v>17772.271209455612</v>
      </c>
      <c r="M6" s="61"/>
      <c r="N6" s="55">
        <f>L6/1222</f>
        <v>14.543593461092971</v>
      </c>
    </row>
    <row r="7" spans="1:15" ht="18.75">
      <c r="A7" s="81" t="s">
        <v>69</v>
      </c>
      <c r="B7" s="81"/>
      <c r="C7" s="81"/>
      <c r="D7" s="81"/>
      <c r="E7" s="81"/>
      <c r="F7" s="59"/>
      <c r="G7" s="59"/>
      <c r="H7" s="59"/>
      <c r="I7" s="55"/>
      <c r="J7" s="62">
        <v>4.1999999999999997E-3</v>
      </c>
      <c r="K7" s="58">
        <v>32.520000000000003</v>
      </c>
      <c r="L7" s="61">
        <f>J7*K7*M1</f>
        <v>166.90564800000001</v>
      </c>
      <c r="M7" s="61"/>
      <c r="N7" s="55">
        <f>L7/1222</f>
        <v>0.13658400000000001</v>
      </c>
    </row>
    <row r="8" spans="1:15" ht="18.75">
      <c r="A8" s="81" t="s">
        <v>70</v>
      </c>
      <c r="B8" s="81"/>
      <c r="C8" s="81"/>
      <c r="D8" s="81"/>
      <c r="E8" s="81"/>
      <c r="F8" s="59"/>
      <c r="G8" s="59"/>
      <c r="H8" s="59"/>
      <c r="I8" s="55"/>
      <c r="J8" s="62">
        <v>4.1999999999999997E-3</v>
      </c>
      <c r="K8" s="58">
        <f>'Отопление и ГВС'!F15</f>
        <v>182.68950000000001</v>
      </c>
      <c r="L8" s="61">
        <f>J8*K8*M1</f>
        <v>937.63558980000005</v>
      </c>
      <c r="M8" s="61"/>
      <c r="N8" s="55">
        <f>L8/1222</f>
        <v>0.76729590000000003</v>
      </c>
    </row>
    <row r="9" spans="1:15" ht="18.75">
      <c r="A9" s="81" t="s">
        <v>68</v>
      </c>
      <c r="B9" s="81"/>
      <c r="C9" s="81"/>
      <c r="D9" s="81"/>
      <c r="E9" s="81"/>
      <c r="F9" s="59"/>
      <c r="G9" s="59"/>
      <c r="H9" s="59"/>
      <c r="I9" s="55"/>
      <c r="J9" s="62">
        <v>8.3999999999999995E-3</v>
      </c>
      <c r="K9" s="55">
        <v>37.6</v>
      </c>
      <c r="L9" s="58">
        <f>J9*K9*M1</f>
        <v>385.95648</v>
      </c>
      <c r="M9" s="58"/>
      <c r="N9" s="55">
        <f>L9/1222</f>
        <v>0.31584000000000001</v>
      </c>
    </row>
    <row r="10" spans="1:15" ht="18.75">
      <c r="A10" s="81" t="s">
        <v>65</v>
      </c>
      <c r="B10" s="81"/>
      <c r="C10" s="81"/>
      <c r="D10" s="81"/>
      <c r="E10" s="81"/>
      <c r="F10" s="59"/>
      <c r="G10" s="59"/>
      <c r="H10" s="59"/>
      <c r="I10" s="55"/>
      <c r="J10" s="63">
        <f>14061/10432.63</f>
        <v>1.3477905379563926</v>
      </c>
      <c r="K10" s="60">
        <v>5.05</v>
      </c>
      <c r="L10" s="61">
        <f>J10*K10*M1</f>
        <v>8317.3501887826933</v>
      </c>
      <c r="M10" s="61"/>
      <c r="N10" s="55">
        <f>L10/1222</f>
        <v>6.8063422166797816</v>
      </c>
    </row>
    <row r="11" spans="1:15" ht="18.75">
      <c r="A11" s="81" t="s">
        <v>67</v>
      </c>
      <c r="B11" s="81"/>
      <c r="C11" s="81"/>
      <c r="D11" s="81"/>
      <c r="E11" s="81"/>
      <c r="F11" s="59"/>
      <c r="G11" s="59"/>
      <c r="H11" s="59"/>
      <c r="I11" s="55"/>
      <c r="J11" s="64"/>
      <c r="K11" s="61">
        <f>ТКО!I6</f>
        <v>6.3927901976778623</v>
      </c>
      <c r="L11" s="61"/>
      <c r="M11" s="61"/>
      <c r="N11" s="55">
        <v>6.42</v>
      </c>
    </row>
    <row r="12" spans="1:15" ht="18.75">
      <c r="A12" s="81" t="s">
        <v>71</v>
      </c>
      <c r="B12" s="81"/>
      <c r="C12" s="81"/>
      <c r="D12" s="81"/>
      <c r="E12" s="81"/>
      <c r="F12" s="59"/>
      <c r="G12" s="59"/>
      <c r="H12" s="59"/>
      <c r="I12" s="55"/>
      <c r="J12" s="10"/>
      <c r="K12" s="29"/>
      <c r="L12" s="29"/>
      <c r="M12" s="55">
        <v>1470</v>
      </c>
      <c r="N12" s="55"/>
    </row>
    <row r="13" spans="1:15" ht="18.75">
      <c r="A13" s="82" t="s">
        <v>72</v>
      </c>
      <c r="B13" s="82"/>
      <c r="C13" s="82"/>
      <c r="D13" s="82"/>
      <c r="E13" s="82"/>
      <c r="F13" s="65"/>
      <c r="G13" s="65"/>
      <c r="H13" s="65"/>
      <c r="I13" s="55"/>
      <c r="J13" s="55"/>
      <c r="K13" s="55"/>
      <c r="L13" s="55"/>
      <c r="M13" s="66">
        <f>SUM(M3:M12)</f>
        <v>1729.2835820895523</v>
      </c>
      <c r="N13" s="66">
        <f>SUM(N3:N12)</f>
        <v>28.989655577772751</v>
      </c>
    </row>
    <row r="15" spans="1:15">
      <c r="O15" s="71">
        <f>J3/O1</f>
        <v>51.343283582089555</v>
      </c>
    </row>
  </sheetData>
  <autoFilter ref="E1:E15"/>
  <mergeCells count="13">
    <mergeCell ref="A6:E6"/>
    <mergeCell ref="A5:E5"/>
    <mergeCell ref="A3:E3"/>
    <mergeCell ref="A1:K1"/>
    <mergeCell ref="A2:I2"/>
    <mergeCell ref="A4:E4"/>
    <mergeCell ref="A12:E12"/>
    <mergeCell ref="A13:E13"/>
    <mergeCell ref="A7:E7"/>
    <mergeCell ref="A10:E10"/>
    <mergeCell ref="A11:E11"/>
    <mergeCell ref="A9:E9"/>
    <mergeCell ref="A8:E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I10"/>
  <sheetViews>
    <sheetView workbookViewId="0">
      <selection activeCell="I6" sqref="I6"/>
    </sheetView>
  </sheetViews>
  <sheetFormatPr defaultRowHeight="15"/>
  <cols>
    <col min="1" max="1" width="43.5703125" customWidth="1"/>
    <col min="2" max="2" width="13.7109375" style="11" customWidth="1"/>
    <col min="3" max="3" width="15" customWidth="1"/>
    <col min="4" max="4" width="0.42578125" customWidth="1"/>
    <col min="5" max="5" width="25.140625" customWidth="1"/>
    <col min="6" max="6" width="18" customWidth="1"/>
    <col min="7" max="7" width="15.42578125" customWidth="1"/>
    <col min="8" max="8" width="16.140625" customWidth="1"/>
    <col min="9" max="9" width="20.28515625" customWidth="1"/>
  </cols>
  <sheetData>
    <row r="1" spans="1:9" ht="20.25">
      <c r="A1" s="89" t="s">
        <v>77</v>
      </c>
      <c r="B1" s="89"/>
      <c r="C1" s="89"/>
      <c r="D1" s="89"/>
      <c r="E1" s="89"/>
      <c r="F1" s="89"/>
      <c r="G1" s="89"/>
      <c r="H1" s="89"/>
    </row>
    <row r="2" spans="1:9">
      <c r="B2"/>
    </row>
    <row r="3" spans="1:9" ht="27.75" customHeight="1">
      <c r="A3" s="90" t="s">
        <v>48</v>
      </c>
      <c r="B3" s="90"/>
      <c r="C3" s="90"/>
      <c r="D3" s="90"/>
      <c r="E3" s="32" t="s">
        <v>42</v>
      </c>
      <c r="F3" s="32" t="s">
        <v>43</v>
      </c>
      <c r="G3" s="46" t="s">
        <v>44</v>
      </c>
      <c r="H3" s="32" t="s">
        <v>0</v>
      </c>
      <c r="I3" s="33" t="s">
        <v>45</v>
      </c>
    </row>
    <row r="4" spans="1:9" ht="27.75" customHeight="1">
      <c r="A4" s="91" t="s">
        <v>46</v>
      </c>
      <c r="B4" s="91"/>
      <c r="C4" s="91"/>
      <c r="D4" s="91"/>
      <c r="E4" s="40">
        <v>10432.629999999999</v>
      </c>
      <c r="F4" s="41">
        <v>1025.74</v>
      </c>
      <c r="G4" s="41">
        <v>66.92</v>
      </c>
      <c r="H4" s="42">
        <f>G4*F4</f>
        <v>68642.520799999998</v>
      </c>
      <c r="I4" s="43">
        <f>(H4-H5)/E4</f>
        <v>6.3927901976778623</v>
      </c>
    </row>
    <row r="5" spans="1:9" ht="36.75" customHeight="1">
      <c r="A5" s="93" t="s">
        <v>73</v>
      </c>
      <c r="B5" s="94"/>
      <c r="C5" s="94"/>
      <c r="D5" s="95"/>
      <c r="E5" s="45"/>
      <c r="F5" s="41">
        <v>1025.74</v>
      </c>
      <c r="G5" s="34">
        <v>1.9</v>
      </c>
      <c r="H5" s="42">
        <f>G5*F5</f>
        <v>1948.9059999999999</v>
      </c>
      <c r="I5" s="35"/>
    </row>
    <row r="6" spans="1:9" ht="36.75" customHeight="1">
      <c r="A6" s="92" t="s">
        <v>47</v>
      </c>
      <c r="B6" s="92"/>
      <c r="C6" s="92"/>
      <c r="D6" s="92"/>
      <c r="E6" s="36"/>
      <c r="F6" s="47"/>
      <c r="G6" s="47"/>
      <c r="H6" s="37"/>
      <c r="I6" s="38">
        <f>I4</f>
        <v>6.3927901976778623</v>
      </c>
    </row>
    <row r="7" spans="1:9" ht="34.9" customHeight="1">
      <c r="A7" s="96" t="s">
        <v>55</v>
      </c>
      <c r="B7" s="97"/>
      <c r="C7" s="98"/>
      <c r="D7" s="12"/>
      <c r="E7" s="12"/>
      <c r="F7" s="12"/>
      <c r="G7" s="12"/>
      <c r="H7" s="49">
        <f>H4-H5</f>
        <v>66693.614799999996</v>
      </c>
      <c r="I7" s="12"/>
    </row>
    <row r="8" spans="1:9" ht="28.5" customHeight="1">
      <c r="A8" s="88"/>
      <c r="B8" s="88"/>
      <c r="C8" s="88"/>
    </row>
    <row r="9" spans="1:9" ht="16.5" customHeight="1">
      <c r="A9" t="s">
        <v>52</v>
      </c>
      <c r="B9"/>
    </row>
    <row r="10" spans="1:9">
      <c r="A10">
        <v>1</v>
      </c>
      <c r="B10" s="87" t="s">
        <v>53</v>
      </c>
      <c r="C10" s="87"/>
      <c r="D10" s="87"/>
      <c r="E10" t="s">
        <v>54</v>
      </c>
      <c r="F10" s="48"/>
      <c r="G10">
        <v>1.9</v>
      </c>
    </row>
  </sheetData>
  <mergeCells count="8">
    <mergeCell ref="B10:D10"/>
    <mergeCell ref="A8:C8"/>
    <mergeCell ref="A1:H1"/>
    <mergeCell ref="A3:D3"/>
    <mergeCell ref="A4:D4"/>
    <mergeCell ref="A6:D6"/>
    <mergeCell ref="A5:D5"/>
    <mergeCell ref="A7:C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0"/>
  <sheetViews>
    <sheetView tabSelected="1" workbookViewId="0">
      <selection activeCell="G20" sqref="G20"/>
    </sheetView>
  </sheetViews>
  <sheetFormatPr defaultRowHeight="11.25"/>
  <cols>
    <col min="1" max="1" width="6.5703125" style="14" customWidth="1"/>
    <col min="2" max="2" width="23.5703125" style="14" customWidth="1"/>
    <col min="3" max="3" width="10.140625" style="14" customWidth="1"/>
    <col min="4" max="4" width="15.85546875" style="14" customWidth="1"/>
    <col min="5" max="5" width="10.7109375" style="14" customWidth="1"/>
    <col min="6" max="6" width="11.42578125" style="14" customWidth="1"/>
    <col min="7" max="7" width="18.5703125" style="14" customWidth="1"/>
    <col min="8" max="256" width="9.140625" style="14"/>
    <col min="257" max="257" width="6.5703125" style="14" customWidth="1"/>
    <col min="258" max="258" width="23.5703125" style="14" customWidth="1"/>
    <col min="259" max="259" width="10.140625" style="14" customWidth="1"/>
    <col min="260" max="260" width="15.85546875" style="14" customWidth="1"/>
    <col min="261" max="261" width="10.7109375" style="14" customWidth="1"/>
    <col min="262" max="262" width="11.42578125" style="14" customWidth="1"/>
    <col min="263" max="263" width="18.5703125" style="14" customWidth="1"/>
    <col min="264" max="512" width="9.140625" style="14"/>
    <col min="513" max="513" width="6.5703125" style="14" customWidth="1"/>
    <col min="514" max="514" width="23.5703125" style="14" customWidth="1"/>
    <col min="515" max="515" width="10.140625" style="14" customWidth="1"/>
    <col min="516" max="516" width="15.85546875" style="14" customWidth="1"/>
    <col min="517" max="517" width="10.7109375" style="14" customWidth="1"/>
    <col min="518" max="518" width="11.42578125" style="14" customWidth="1"/>
    <col min="519" max="519" width="18.5703125" style="14" customWidth="1"/>
    <col min="520" max="768" width="9.140625" style="14"/>
    <col min="769" max="769" width="6.5703125" style="14" customWidth="1"/>
    <col min="770" max="770" width="23.5703125" style="14" customWidth="1"/>
    <col min="771" max="771" width="10.140625" style="14" customWidth="1"/>
    <col min="772" max="772" width="15.85546875" style="14" customWidth="1"/>
    <col min="773" max="773" width="10.7109375" style="14" customWidth="1"/>
    <col min="774" max="774" width="11.42578125" style="14" customWidth="1"/>
    <col min="775" max="775" width="18.5703125" style="14" customWidth="1"/>
    <col min="776" max="1024" width="9.140625" style="14"/>
    <col min="1025" max="1025" width="6.5703125" style="14" customWidth="1"/>
    <col min="1026" max="1026" width="23.5703125" style="14" customWidth="1"/>
    <col min="1027" max="1027" width="10.140625" style="14" customWidth="1"/>
    <col min="1028" max="1028" width="15.85546875" style="14" customWidth="1"/>
    <col min="1029" max="1029" width="10.7109375" style="14" customWidth="1"/>
    <col min="1030" max="1030" width="11.42578125" style="14" customWidth="1"/>
    <col min="1031" max="1031" width="18.5703125" style="14" customWidth="1"/>
    <col min="1032" max="1280" width="9.140625" style="14"/>
    <col min="1281" max="1281" width="6.5703125" style="14" customWidth="1"/>
    <col min="1282" max="1282" width="23.5703125" style="14" customWidth="1"/>
    <col min="1283" max="1283" width="10.140625" style="14" customWidth="1"/>
    <col min="1284" max="1284" width="15.85546875" style="14" customWidth="1"/>
    <col min="1285" max="1285" width="10.7109375" style="14" customWidth="1"/>
    <col min="1286" max="1286" width="11.42578125" style="14" customWidth="1"/>
    <col min="1287" max="1287" width="18.5703125" style="14" customWidth="1"/>
    <col min="1288" max="1536" width="9.140625" style="14"/>
    <col min="1537" max="1537" width="6.5703125" style="14" customWidth="1"/>
    <col min="1538" max="1538" width="23.5703125" style="14" customWidth="1"/>
    <col min="1539" max="1539" width="10.140625" style="14" customWidth="1"/>
    <col min="1540" max="1540" width="15.85546875" style="14" customWidth="1"/>
    <col min="1541" max="1541" width="10.7109375" style="14" customWidth="1"/>
    <col min="1542" max="1542" width="11.42578125" style="14" customWidth="1"/>
    <col min="1543" max="1543" width="18.5703125" style="14" customWidth="1"/>
    <col min="1544" max="1792" width="9.140625" style="14"/>
    <col min="1793" max="1793" width="6.5703125" style="14" customWidth="1"/>
    <col min="1794" max="1794" width="23.5703125" style="14" customWidth="1"/>
    <col min="1795" max="1795" width="10.140625" style="14" customWidth="1"/>
    <col min="1796" max="1796" width="15.85546875" style="14" customWidth="1"/>
    <col min="1797" max="1797" width="10.7109375" style="14" customWidth="1"/>
    <col min="1798" max="1798" width="11.42578125" style="14" customWidth="1"/>
    <col min="1799" max="1799" width="18.5703125" style="14" customWidth="1"/>
    <col min="1800" max="2048" width="9.140625" style="14"/>
    <col min="2049" max="2049" width="6.5703125" style="14" customWidth="1"/>
    <col min="2050" max="2050" width="23.5703125" style="14" customWidth="1"/>
    <col min="2051" max="2051" width="10.140625" style="14" customWidth="1"/>
    <col min="2052" max="2052" width="15.85546875" style="14" customWidth="1"/>
    <col min="2053" max="2053" width="10.7109375" style="14" customWidth="1"/>
    <col min="2054" max="2054" width="11.42578125" style="14" customWidth="1"/>
    <col min="2055" max="2055" width="18.5703125" style="14" customWidth="1"/>
    <col min="2056" max="2304" width="9.140625" style="14"/>
    <col min="2305" max="2305" width="6.5703125" style="14" customWidth="1"/>
    <col min="2306" max="2306" width="23.5703125" style="14" customWidth="1"/>
    <col min="2307" max="2307" width="10.140625" style="14" customWidth="1"/>
    <col min="2308" max="2308" width="15.85546875" style="14" customWidth="1"/>
    <col min="2309" max="2309" width="10.7109375" style="14" customWidth="1"/>
    <col min="2310" max="2310" width="11.42578125" style="14" customWidth="1"/>
    <col min="2311" max="2311" width="18.5703125" style="14" customWidth="1"/>
    <col min="2312" max="2560" width="9.140625" style="14"/>
    <col min="2561" max="2561" width="6.5703125" style="14" customWidth="1"/>
    <col min="2562" max="2562" width="23.5703125" style="14" customWidth="1"/>
    <col min="2563" max="2563" width="10.140625" style="14" customWidth="1"/>
    <col min="2564" max="2564" width="15.85546875" style="14" customWidth="1"/>
    <col min="2565" max="2565" width="10.7109375" style="14" customWidth="1"/>
    <col min="2566" max="2566" width="11.42578125" style="14" customWidth="1"/>
    <col min="2567" max="2567" width="18.5703125" style="14" customWidth="1"/>
    <col min="2568" max="2816" width="9.140625" style="14"/>
    <col min="2817" max="2817" width="6.5703125" style="14" customWidth="1"/>
    <col min="2818" max="2818" width="23.5703125" style="14" customWidth="1"/>
    <col min="2819" max="2819" width="10.140625" style="14" customWidth="1"/>
    <col min="2820" max="2820" width="15.85546875" style="14" customWidth="1"/>
    <col min="2821" max="2821" width="10.7109375" style="14" customWidth="1"/>
    <col min="2822" max="2822" width="11.42578125" style="14" customWidth="1"/>
    <col min="2823" max="2823" width="18.5703125" style="14" customWidth="1"/>
    <col min="2824" max="3072" width="9.140625" style="14"/>
    <col min="3073" max="3073" width="6.5703125" style="14" customWidth="1"/>
    <col min="3074" max="3074" width="23.5703125" style="14" customWidth="1"/>
    <col min="3075" max="3075" width="10.140625" style="14" customWidth="1"/>
    <col min="3076" max="3076" width="15.85546875" style="14" customWidth="1"/>
    <col min="3077" max="3077" width="10.7109375" style="14" customWidth="1"/>
    <col min="3078" max="3078" width="11.42578125" style="14" customWidth="1"/>
    <col min="3079" max="3079" width="18.5703125" style="14" customWidth="1"/>
    <col min="3080" max="3328" width="9.140625" style="14"/>
    <col min="3329" max="3329" width="6.5703125" style="14" customWidth="1"/>
    <col min="3330" max="3330" width="23.5703125" style="14" customWidth="1"/>
    <col min="3331" max="3331" width="10.140625" style="14" customWidth="1"/>
    <col min="3332" max="3332" width="15.85546875" style="14" customWidth="1"/>
    <col min="3333" max="3333" width="10.7109375" style="14" customWidth="1"/>
    <col min="3334" max="3334" width="11.42578125" style="14" customWidth="1"/>
    <col min="3335" max="3335" width="18.5703125" style="14" customWidth="1"/>
    <col min="3336" max="3584" width="9.140625" style="14"/>
    <col min="3585" max="3585" width="6.5703125" style="14" customWidth="1"/>
    <col min="3586" max="3586" width="23.5703125" style="14" customWidth="1"/>
    <col min="3587" max="3587" width="10.140625" style="14" customWidth="1"/>
    <col min="3588" max="3588" width="15.85546875" style="14" customWidth="1"/>
    <col min="3589" max="3589" width="10.7109375" style="14" customWidth="1"/>
    <col min="3590" max="3590" width="11.42578125" style="14" customWidth="1"/>
    <col min="3591" max="3591" width="18.5703125" style="14" customWidth="1"/>
    <col min="3592" max="3840" width="9.140625" style="14"/>
    <col min="3841" max="3841" width="6.5703125" style="14" customWidth="1"/>
    <col min="3842" max="3842" width="23.5703125" style="14" customWidth="1"/>
    <col min="3843" max="3843" width="10.140625" style="14" customWidth="1"/>
    <col min="3844" max="3844" width="15.85546875" style="14" customWidth="1"/>
    <col min="3845" max="3845" width="10.7109375" style="14" customWidth="1"/>
    <col min="3846" max="3846" width="11.42578125" style="14" customWidth="1"/>
    <col min="3847" max="3847" width="18.5703125" style="14" customWidth="1"/>
    <col min="3848" max="4096" width="9.140625" style="14"/>
    <col min="4097" max="4097" width="6.5703125" style="14" customWidth="1"/>
    <col min="4098" max="4098" width="23.5703125" style="14" customWidth="1"/>
    <col min="4099" max="4099" width="10.140625" style="14" customWidth="1"/>
    <col min="4100" max="4100" width="15.85546875" style="14" customWidth="1"/>
    <col min="4101" max="4101" width="10.7109375" style="14" customWidth="1"/>
    <col min="4102" max="4102" width="11.42578125" style="14" customWidth="1"/>
    <col min="4103" max="4103" width="18.5703125" style="14" customWidth="1"/>
    <col min="4104" max="4352" width="9.140625" style="14"/>
    <col min="4353" max="4353" width="6.5703125" style="14" customWidth="1"/>
    <col min="4354" max="4354" width="23.5703125" style="14" customWidth="1"/>
    <col min="4355" max="4355" width="10.140625" style="14" customWidth="1"/>
    <col min="4356" max="4356" width="15.85546875" style="14" customWidth="1"/>
    <col min="4357" max="4357" width="10.7109375" style="14" customWidth="1"/>
    <col min="4358" max="4358" width="11.42578125" style="14" customWidth="1"/>
    <col min="4359" max="4359" width="18.5703125" style="14" customWidth="1"/>
    <col min="4360" max="4608" width="9.140625" style="14"/>
    <col min="4609" max="4609" width="6.5703125" style="14" customWidth="1"/>
    <col min="4610" max="4610" width="23.5703125" style="14" customWidth="1"/>
    <col min="4611" max="4611" width="10.140625" style="14" customWidth="1"/>
    <col min="4612" max="4612" width="15.85546875" style="14" customWidth="1"/>
    <col min="4613" max="4613" width="10.7109375" style="14" customWidth="1"/>
    <col min="4614" max="4614" width="11.42578125" style="14" customWidth="1"/>
    <col min="4615" max="4615" width="18.5703125" style="14" customWidth="1"/>
    <col min="4616" max="4864" width="9.140625" style="14"/>
    <col min="4865" max="4865" width="6.5703125" style="14" customWidth="1"/>
    <col min="4866" max="4866" width="23.5703125" style="14" customWidth="1"/>
    <col min="4867" max="4867" width="10.140625" style="14" customWidth="1"/>
    <col min="4868" max="4868" width="15.85546875" style="14" customWidth="1"/>
    <col min="4869" max="4869" width="10.7109375" style="14" customWidth="1"/>
    <col min="4870" max="4870" width="11.42578125" style="14" customWidth="1"/>
    <col min="4871" max="4871" width="18.5703125" style="14" customWidth="1"/>
    <col min="4872" max="5120" width="9.140625" style="14"/>
    <col min="5121" max="5121" width="6.5703125" style="14" customWidth="1"/>
    <col min="5122" max="5122" width="23.5703125" style="14" customWidth="1"/>
    <col min="5123" max="5123" width="10.140625" style="14" customWidth="1"/>
    <col min="5124" max="5124" width="15.85546875" style="14" customWidth="1"/>
    <col min="5125" max="5125" width="10.7109375" style="14" customWidth="1"/>
    <col min="5126" max="5126" width="11.42578125" style="14" customWidth="1"/>
    <col min="5127" max="5127" width="18.5703125" style="14" customWidth="1"/>
    <col min="5128" max="5376" width="9.140625" style="14"/>
    <col min="5377" max="5377" width="6.5703125" style="14" customWidth="1"/>
    <col min="5378" max="5378" width="23.5703125" style="14" customWidth="1"/>
    <col min="5379" max="5379" width="10.140625" style="14" customWidth="1"/>
    <col min="5380" max="5380" width="15.85546875" style="14" customWidth="1"/>
    <col min="5381" max="5381" width="10.7109375" style="14" customWidth="1"/>
    <col min="5382" max="5382" width="11.42578125" style="14" customWidth="1"/>
    <col min="5383" max="5383" width="18.5703125" style="14" customWidth="1"/>
    <col min="5384" max="5632" width="9.140625" style="14"/>
    <col min="5633" max="5633" width="6.5703125" style="14" customWidth="1"/>
    <col min="5634" max="5634" width="23.5703125" style="14" customWidth="1"/>
    <col min="5635" max="5635" width="10.140625" style="14" customWidth="1"/>
    <col min="5636" max="5636" width="15.85546875" style="14" customWidth="1"/>
    <col min="5637" max="5637" width="10.7109375" style="14" customWidth="1"/>
    <col min="5638" max="5638" width="11.42578125" style="14" customWidth="1"/>
    <col min="5639" max="5639" width="18.5703125" style="14" customWidth="1"/>
    <col min="5640" max="5888" width="9.140625" style="14"/>
    <col min="5889" max="5889" width="6.5703125" style="14" customWidth="1"/>
    <col min="5890" max="5890" width="23.5703125" style="14" customWidth="1"/>
    <col min="5891" max="5891" width="10.140625" style="14" customWidth="1"/>
    <col min="5892" max="5892" width="15.85546875" style="14" customWidth="1"/>
    <col min="5893" max="5893" width="10.7109375" style="14" customWidth="1"/>
    <col min="5894" max="5894" width="11.42578125" style="14" customWidth="1"/>
    <col min="5895" max="5895" width="18.5703125" style="14" customWidth="1"/>
    <col min="5896" max="6144" width="9.140625" style="14"/>
    <col min="6145" max="6145" width="6.5703125" style="14" customWidth="1"/>
    <col min="6146" max="6146" width="23.5703125" style="14" customWidth="1"/>
    <col min="6147" max="6147" width="10.140625" style="14" customWidth="1"/>
    <col min="6148" max="6148" width="15.85546875" style="14" customWidth="1"/>
    <col min="6149" max="6149" width="10.7109375" style="14" customWidth="1"/>
    <col min="6150" max="6150" width="11.42578125" style="14" customWidth="1"/>
    <col min="6151" max="6151" width="18.5703125" style="14" customWidth="1"/>
    <col min="6152" max="6400" width="9.140625" style="14"/>
    <col min="6401" max="6401" width="6.5703125" style="14" customWidth="1"/>
    <col min="6402" max="6402" width="23.5703125" style="14" customWidth="1"/>
    <col min="6403" max="6403" width="10.140625" style="14" customWidth="1"/>
    <col min="6404" max="6404" width="15.85546875" style="14" customWidth="1"/>
    <col min="6405" max="6405" width="10.7109375" style="14" customWidth="1"/>
    <col min="6406" max="6406" width="11.42578125" style="14" customWidth="1"/>
    <col min="6407" max="6407" width="18.5703125" style="14" customWidth="1"/>
    <col min="6408" max="6656" width="9.140625" style="14"/>
    <col min="6657" max="6657" width="6.5703125" style="14" customWidth="1"/>
    <col min="6658" max="6658" width="23.5703125" style="14" customWidth="1"/>
    <col min="6659" max="6659" width="10.140625" style="14" customWidth="1"/>
    <col min="6660" max="6660" width="15.85546875" style="14" customWidth="1"/>
    <col min="6661" max="6661" width="10.7109375" style="14" customWidth="1"/>
    <col min="6662" max="6662" width="11.42578125" style="14" customWidth="1"/>
    <col min="6663" max="6663" width="18.5703125" style="14" customWidth="1"/>
    <col min="6664" max="6912" width="9.140625" style="14"/>
    <col min="6913" max="6913" width="6.5703125" style="14" customWidth="1"/>
    <col min="6914" max="6914" width="23.5703125" style="14" customWidth="1"/>
    <col min="6915" max="6915" width="10.140625" style="14" customWidth="1"/>
    <col min="6916" max="6916" width="15.85546875" style="14" customWidth="1"/>
    <col min="6917" max="6917" width="10.7109375" style="14" customWidth="1"/>
    <col min="6918" max="6918" width="11.42578125" style="14" customWidth="1"/>
    <col min="6919" max="6919" width="18.5703125" style="14" customWidth="1"/>
    <col min="6920" max="7168" width="9.140625" style="14"/>
    <col min="7169" max="7169" width="6.5703125" style="14" customWidth="1"/>
    <col min="7170" max="7170" width="23.5703125" style="14" customWidth="1"/>
    <col min="7171" max="7171" width="10.140625" style="14" customWidth="1"/>
    <col min="7172" max="7172" width="15.85546875" style="14" customWidth="1"/>
    <col min="7173" max="7173" width="10.7109375" style="14" customWidth="1"/>
    <col min="7174" max="7174" width="11.42578125" style="14" customWidth="1"/>
    <col min="7175" max="7175" width="18.5703125" style="14" customWidth="1"/>
    <col min="7176" max="7424" width="9.140625" style="14"/>
    <col min="7425" max="7425" width="6.5703125" style="14" customWidth="1"/>
    <col min="7426" max="7426" width="23.5703125" style="14" customWidth="1"/>
    <col min="7427" max="7427" width="10.140625" style="14" customWidth="1"/>
    <col min="7428" max="7428" width="15.85546875" style="14" customWidth="1"/>
    <col min="7429" max="7429" width="10.7109375" style="14" customWidth="1"/>
    <col min="7430" max="7430" width="11.42578125" style="14" customWidth="1"/>
    <col min="7431" max="7431" width="18.5703125" style="14" customWidth="1"/>
    <col min="7432" max="7680" width="9.140625" style="14"/>
    <col min="7681" max="7681" width="6.5703125" style="14" customWidth="1"/>
    <col min="7682" max="7682" width="23.5703125" style="14" customWidth="1"/>
    <col min="7683" max="7683" width="10.140625" style="14" customWidth="1"/>
    <col min="7684" max="7684" width="15.85546875" style="14" customWidth="1"/>
    <col min="7685" max="7685" width="10.7109375" style="14" customWidth="1"/>
    <col min="7686" max="7686" width="11.42578125" style="14" customWidth="1"/>
    <col min="7687" max="7687" width="18.5703125" style="14" customWidth="1"/>
    <col min="7688" max="7936" width="9.140625" style="14"/>
    <col min="7937" max="7937" width="6.5703125" style="14" customWidth="1"/>
    <col min="7938" max="7938" width="23.5703125" style="14" customWidth="1"/>
    <col min="7939" max="7939" width="10.140625" style="14" customWidth="1"/>
    <col min="7940" max="7940" width="15.85546875" style="14" customWidth="1"/>
    <col min="7941" max="7941" width="10.7109375" style="14" customWidth="1"/>
    <col min="7942" max="7942" width="11.42578125" style="14" customWidth="1"/>
    <col min="7943" max="7943" width="18.5703125" style="14" customWidth="1"/>
    <col min="7944" max="8192" width="9.140625" style="14"/>
    <col min="8193" max="8193" width="6.5703125" style="14" customWidth="1"/>
    <col min="8194" max="8194" width="23.5703125" style="14" customWidth="1"/>
    <col min="8195" max="8195" width="10.140625" style="14" customWidth="1"/>
    <col min="8196" max="8196" width="15.85546875" style="14" customWidth="1"/>
    <col min="8197" max="8197" width="10.7109375" style="14" customWidth="1"/>
    <col min="8198" max="8198" width="11.42578125" style="14" customWidth="1"/>
    <col min="8199" max="8199" width="18.5703125" style="14" customWidth="1"/>
    <col min="8200" max="8448" width="9.140625" style="14"/>
    <col min="8449" max="8449" width="6.5703125" style="14" customWidth="1"/>
    <col min="8450" max="8450" width="23.5703125" style="14" customWidth="1"/>
    <col min="8451" max="8451" width="10.140625" style="14" customWidth="1"/>
    <col min="8452" max="8452" width="15.85546875" style="14" customWidth="1"/>
    <col min="8453" max="8453" width="10.7109375" style="14" customWidth="1"/>
    <col min="8454" max="8454" width="11.42578125" style="14" customWidth="1"/>
    <col min="8455" max="8455" width="18.5703125" style="14" customWidth="1"/>
    <col min="8456" max="8704" width="9.140625" style="14"/>
    <col min="8705" max="8705" width="6.5703125" style="14" customWidth="1"/>
    <col min="8706" max="8706" width="23.5703125" style="14" customWidth="1"/>
    <col min="8707" max="8707" width="10.140625" style="14" customWidth="1"/>
    <col min="8708" max="8708" width="15.85546875" style="14" customWidth="1"/>
    <col min="8709" max="8709" width="10.7109375" style="14" customWidth="1"/>
    <col min="8710" max="8710" width="11.42578125" style="14" customWidth="1"/>
    <col min="8711" max="8711" width="18.5703125" style="14" customWidth="1"/>
    <col min="8712" max="8960" width="9.140625" style="14"/>
    <col min="8961" max="8961" width="6.5703125" style="14" customWidth="1"/>
    <col min="8962" max="8962" width="23.5703125" style="14" customWidth="1"/>
    <col min="8963" max="8963" width="10.140625" style="14" customWidth="1"/>
    <col min="8964" max="8964" width="15.85546875" style="14" customWidth="1"/>
    <col min="8965" max="8965" width="10.7109375" style="14" customWidth="1"/>
    <col min="8966" max="8966" width="11.42578125" style="14" customWidth="1"/>
    <col min="8967" max="8967" width="18.5703125" style="14" customWidth="1"/>
    <col min="8968" max="9216" width="9.140625" style="14"/>
    <col min="9217" max="9217" width="6.5703125" style="14" customWidth="1"/>
    <col min="9218" max="9218" width="23.5703125" style="14" customWidth="1"/>
    <col min="9219" max="9219" width="10.140625" style="14" customWidth="1"/>
    <col min="9220" max="9220" width="15.85546875" style="14" customWidth="1"/>
    <col min="9221" max="9221" width="10.7109375" style="14" customWidth="1"/>
    <col min="9222" max="9222" width="11.42578125" style="14" customWidth="1"/>
    <col min="9223" max="9223" width="18.5703125" style="14" customWidth="1"/>
    <col min="9224" max="9472" width="9.140625" style="14"/>
    <col min="9473" max="9473" width="6.5703125" style="14" customWidth="1"/>
    <col min="9474" max="9474" width="23.5703125" style="14" customWidth="1"/>
    <col min="9475" max="9475" width="10.140625" style="14" customWidth="1"/>
    <col min="9476" max="9476" width="15.85546875" style="14" customWidth="1"/>
    <col min="9477" max="9477" width="10.7109375" style="14" customWidth="1"/>
    <col min="9478" max="9478" width="11.42578125" style="14" customWidth="1"/>
    <col min="9479" max="9479" width="18.5703125" style="14" customWidth="1"/>
    <col min="9480" max="9728" width="9.140625" style="14"/>
    <col min="9729" max="9729" width="6.5703125" style="14" customWidth="1"/>
    <col min="9730" max="9730" width="23.5703125" style="14" customWidth="1"/>
    <col min="9731" max="9731" width="10.140625" style="14" customWidth="1"/>
    <col min="9732" max="9732" width="15.85546875" style="14" customWidth="1"/>
    <col min="9733" max="9733" width="10.7109375" style="14" customWidth="1"/>
    <col min="9734" max="9734" width="11.42578125" style="14" customWidth="1"/>
    <col min="9735" max="9735" width="18.5703125" style="14" customWidth="1"/>
    <col min="9736" max="9984" width="9.140625" style="14"/>
    <col min="9985" max="9985" width="6.5703125" style="14" customWidth="1"/>
    <col min="9986" max="9986" width="23.5703125" style="14" customWidth="1"/>
    <col min="9987" max="9987" width="10.140625" style="14" customWidth="1"/>
    <col min="9988" max="9988" width="15.85546875" style="14" customWidth="1"/>
    <col min="9989" max="9989" width="10.7109375" style="14" customWidth="1"/>
    <col min="9990" max="9990" width="11.42578125" style="14" customWidth="1"/>
    <col min="9991" max="9991" width="18.5703125" style="14" customWidth="1"/>
    <col min="9992" max="10240" width="9.140625" style="14"/>
    <col min="10241" max="10241" width="6.5703125" style="14" customWidth="1"/>
    <col min="10242" max="10242" width="23.5703125" style="14" customWidth="1"/>
    <col min="10243" max="10243" width="10.140625" style="14" customWidth="1"/>
    <col min="10244" max="10244" width="15.85546875" style="14" customWidth="1"/>
    <col min="10245" max="10245" width="10.7109375" style="14" customWidth="1"/>
    <col min="10246" max="10246" width="11.42578125" style="14" customWidth="1"/>
    <col min="10247" max="10247" width="18.5703125" style="14" customWidth="1"/>
    <col min="10248" max="10496" width="9.140625" style="14"/>
    <col min="10497" max="10497" width="6.5703125" style="14" customWidth="1"/>
    <col min="10498" max="10498" width="23.5703125" style="14" customWidth="1"/>
    <col min="10499" max="10499" width="10.140625" style="14" customWidth="1"/>
    <col min="10500" max="10500" width="15.85546875" style="14" customWidth="1"/>
    <col min="10501" max="10501" width="10.7109375" style="14" customWidth="1"/>
    <col min="10502" max="10502" width="11.42578125" style="14" customWidth="1"/>
    <col min="10503" max="10503" width="18.5703125" style="14" customWidth="1"/>
    <col min="10504" max="10752" width="9.140625" style="14"/>
    <col min="10753" max="10753" width="6.5703125" style="14" customWidth="1"/>
    <col min="10754" max="10754" width="23.5703125" style="14" customWidth="1"/>
    <col min="10755" max="10755" width="10.140625" style="14" customWidth="1"/>
    <col min="10756" max="10756" width="15.85546875" style="14" customWidth="1"/>
    <col min="10757" max="10757" width="10.7109375" style="14" customWidth="1"/>
    <col min="10758" max="10758" width="11.42578125" style="14" customWidth="1"/>
    <col min="10759" max="10759" width="18.5703125" style="14" customWidth="1"/>
    <col min="10760" max="11008" width="9.140625" style="14"/>
    <col min="11009" max="11009" width="6.5703125" style="14" customWidth="1"/>
    <col min="11010" max="11010" width="23.5703125" style="14" customWidth="1"/>
    <col min="11011" max="11011" width="10.140625" style="14" customWidth="1"/>
    <col min="11012" max="11012" width="15.85546875" style="14" customWidth="1"/>
    <col min="11013" max="11013" width="10.7109375" style="14" customWidth="1"/>
    <col min="11014" max="11014" width="11.42578125" style="14" customWidth="1"/>
    <col min="11015" max="11015" width="18.5703125" style="14" customWidth="1"/>
    <col min="11016" max="11264" width="9.140625" style="14"/>
    <col min="11265" max="11265" width="6.5703125" style="14" customWidth="1"/>
    <col min="11266" max="11266" width="23.5703125" style="14" customWidth="1"/>
    <col min="11267" max="11267" width="10.140625" style="14" customWidth="1"/>
    <col min="11268" max="11268" width="15.85546875" style="14" customWidth="1"/>
    <col min="11269" max="11269" width="10.7109375" style="14" customWidth="1"/>
    <col min="11270" max="11270" width="11.42578125" style="14" customWidth="1"/>
    <col min="11271" max="11271" width="18.5703125" style="14" customWidth="1"/>
    <col min="11272" max="11520" width="9.140625" style="14"/>
    <col min="11521" max="11521" width="6.5703125" style="14" customWidth="1"/>
    <col min="11522" max="11522" width="23.5703125" style="14" customWidth="1"/>
    <col min="11523" max="11523" width="10.140625" style="14" customWidth="1"/>
    <col min="11524" max="11524" width="15.85546875" style="14" customWidth="1"/>
    <col min="11525" max="11525" width="10.7109375" style="14" customWidth="1"/>
    <col min="11526" max="11526" width="11.42578125" style="14" customWidth="1"/>
    <col min="11527" max="11527" width="18.5703125" style="14" customWidth="1"/>
    <col min="11528" max="11776" width="9.140625" style="14"/>
    <col min="11777" max="11777" width="6.5703125" style="14" customWidth="1"/>
    <col min="11778" max="11778" width="23.5703125" style="14" customWidth="1"/>
    <col min="11779" max="11779" width="10.140625" style="14" customWidth="1"/>
    <col min="11780" max="11780" width="15.85546875" style="14" customWidth="1"/>
    <col min="11781" max="11781" width="10.7109375" style="14" customWidth="1"/>
    <col min="11782" max="11782" width="11.42578125" style="14" customWidth="1"/>
    <col min="11783" max="11783" width="18.5703125" style="14" customWidth="1"/>
    <col min="11784" max="12032" width="9.140625" style="14"/>
    <col min="12033" max="12033" width="6.5703125" style="14" customWidth="1"/>
    <col min="12034" max="12034" width="23.5703125" style="14" customWidth="1"/>
    <col min="12035" max="12035" width="10.140625" style="14" customWidth="1"/>
    <col min="12036" max="12036" width="15.85546875" style="14" customWidth="1"/>
    <col min="12037" max="12037" width="10.7109375" style="14" customWidth="1"/>
    <col min="12038" max="12038" width="11.42578125" style="14" customWidth="1"/>
    <col min="12039" max="12039" width="18.5703125" style="14" customWidth="1"/>
    <col min="12040" max="12288" width="9.140625" style="14"/>
    <col min="12289" max="12289" width="6.5703125" style="14" customWidth="1"/>
    <col min="12290" max="12290" width="23.5703125" style="14" customWidth="1"/>
    <col min="12291" max="12291" width="10.140625" style="14" customWidth="1"/>
    <col min="12292" max="12292" width="15.85546875" style="14" customWidth="1"/>
    <col min="12293" max="12293" width="10.7109375" style="14" customWidth="1"/>
    <col min="12294" max="12294" width="11.42578125" style="14" customWidth="1"/>
    <col min="12295" max="12295" width="18.5703125" style="14" customWidth="1"/>
    <col min="12296" max="12544" width="9.140625" style="14"/>
    <col min="12545" max="12545" width="6.5703125" style="14" customWidth="1"/>
    <col min="12546" max="12546" width="23.5703125" style="14" customWidth="1"/>
    <col min="12547" max="12547" width="10.140625" style="14" customWidth="1"/>
    <col min="12548" max="12548" width="15.85546875" style="14" customWidth="1"/>
    <col min="12549" max="12549" width="10.7109375" style="14" customWidth="1"/>
    <col min="12550" max="12550" width="11.42578125" style="14" customWidth="1"/>
    <col min="12551" max="12551" width="18.5703125" style="14" customWidth="1"/>
    <col min="12552" max="12800" width="9.140625" style="14"/>
    <col min="12801" max="12801" width="6.5703125" style="14" customWidth="1"/>
    <col min="12802" max="12802" width="23.5703125" style="14" customWidth="1"/>
    <col min="12803" max="12803" width="10.140625" style="14" customWidth="1"/>
    <col min="12804" max="12804" width="15.85546875" style="14" customWidth="1"/>
    <col min="12805" max="12805" width="10.7109375" style="14" customWidth="1"/>
    <col min="12806" max="12806" width="11.42578125" style="14" customWidth="1"/>
    <col min="12807" max="12807" width="18.5703125" style="14" customWidth="1"/>
    <col min="12808" max="13056" width="9.140625" style="14"/>
    <col min="13057" max="13057" width="6.5703125" style="14" customWidth="1"/>
    <col min="13058" max="13058" width="23.5703125" style="14" customWidth="1"/>
    <col min="13059" max="13059" width="10.140625" style="14" customWidth="1"/>
    <col min="13060" max="13060" width="15.85546875" style="14" customWidth="1"/>
    <col min="13061" max="13061" width="10.7109375" style="14" customWidth="1"/>
    <col min="13062" max="13062" width="11.42578125" style="14" customWidth="1"/>
    <col min="13063" max="13063" width="18.5703125" style="14" customWidth="1"/>
    <col min="13064" max="13312" width="9.140625" style="14"/>
    <col min="13313" max="13313" width="6.5703125" style="14" customWidth="1"/>
    <col min="13314" max="13314" width="23.5703125" style="14" customWidth="1"/>
    <col min="13315" max="13315" width="10.140625" style="14" customWidth="1"/>
    <col min="13316" max="13316" width="15.85546875" style="14" customWidth="1"/>
    <col min="13317" max="13317" width="10.7109375" style="14" customWidth="1"/>
    <col min="13318" max="13318" width="11.42578125" style="14" customWidth="1"/>
    <col min="13319" max="13319" width="18.5703125" style="14" customWidth="1"/>
    <col min="13320" max="13568" width="9.140625" style="14"/>
    <col min="13569" max="13569" width="6.5703125" style="14" customWidth="1"/>
    <col min="13570" max="13570" width="23.5703125" style="14" customWidth="1"/>
    <col min="13571" max="13571" width="10.140625" style="14" customWidth="1"/>
    <col min="13572" max="13572" width="15.85546875" style="14" customWidth="1"/>
    <col min="13573" max="13573" width="10.7109375" style="14" customWidth="1"/>
    <col min="13574" max="13574" width="11.42578125" style="14" customWidth="1"/>
    <col min="13575" max="13575" width="18.5703125" style="14" customWidth="1"/>
    <col min="13576" max="13824" width="9.140625" style="14"/>
    <col min="13825" max="13825" width="6.5703125" style="14" customWidth="1"/>
    <col min="13826" max="13826" width="23.5703125" style="14" customWidth="1"/>
    <col min="13827" max="13827" width="10.140625" style="14" customWidth="1"/>
    <col min="13828" max="13828" width="15.85546875" style="14" customWidth="1"/>
    <col min="13829" max="13829" width="10.7109375" style="14" customWidth="1"/>
    <col min="13830" max="13830" width="11.42578125" style="14" customWidth="1"/>
    <col min="13831" max="13831" width="18.5703125" style="14" customWidth="1"/>
    <col min="13832" max="14080" width="9.140625" style="14"/>
    <col min="14081" max="14081" width="6.5703125" style="14" customWidth="1"/>
    <col min="14082" max="14082" width="23.5703125" style="14" customWidth="1"/>
    <col min="14083" max="14083" width="10.140625" style="14" customWidth="1"/>
    <col min="14084" max="14084" width="15.85546875" style="14" customWidth="1"/>
    <col min="14085" max="14085" width="10.7109375" style="14" customWidth="1"/>
    <col min="14086" max="14086" width="11.42578125" style="14" customWidth="1"/>
    <col min="14087" max="14087" width="18.5703125" style="14" customWidth="1"/>
    <col min="14088" max="14336" width="9.140625" style="14"/>
    <col min="14337" max="14337" width="6.5703125" style="14" customWidth="1"/>
    <col min="14338" max="14338" width="23.5703125" style="14" customWidth="1"/>
    <col min="14339" max="14339" width="10.140625" style="14" customWidth="1"/>
    <col min="14340" max="14340" width="15.85546875" style="14" customWidth="1"/>
    <col min="14341" max="14341" width="10.7109375" style="14" customWidth="1"/>
    <col min="14342" max="14342" width="11.42578125" style="14" customWidth="1"/>
    <col min="14343" max="14343" width="18.5703125" style="14" customWidth="1"/>
    <col min="14344" max="14592" width="9.140625" style="14"/>
    <col min="14593" max="14593" width="6.5703125" style="14" customWidth="1"/>
    <col min="14594" max="14594" width="23.5703125" style="14" customWidth="1"/>
    <col min="14595" max="14595" width="10.140625" style="14" customWidth="1"/>
    <col min="14596" max="14596" width="15.85546875" style="14" customWidth="1"/>
    <col min="14597" max="14597" width="10.7109375" style="14" customWidth="1"/>
    <col min="14598" max="14598" width="11.42578125" style="14" customWidth="1"/>
    <col min="14599" max="14599" width="18.5703125" style="14" customWidth="1"/>
    <col min="14600" max="14848" width="9.140625" style="14"/>
    <col min="14849" max="14849" width="6.5703125" style="14" customWidth="1"/>
    <col min="14850" max="14850" width="23.5703125" style="14" customWidth="1"/>
    <col min="14851" max="14851" width="10.140625" style="14" customWidth="1"/>
    <col min="14852" max="14852" width="15.85546875" style="14" customWidth="1"/>
    <col min="14853" max="14853" width="10.7109375" style="14" customWidth="1"/>
    <col min="14854" max="14854" width="11.42578125" style="14" customWidth="1"/>
    <col min="14855" max="14855" width="18.5703125" style="14" customWidth="1"/>
    <col min="14856" max="15104" width="9.140625" style="14"/>
    <col min="15105" max="15105" width="6.5703125" style="14" customWidth="1"/>
    <col min="15106" max="15106" width="23.5703125" style="14" customWidth="1"/>
    <col min="15107" max="15107" width="10.140625" style="14" customWidth="1"/>
    <col min="15108" max="15108" width="15.85546875" style="14" customWidth="1"/>
    <col min="15109" max="15109" width="10.7109375" style="14" customWidth="1"/>
    <col min="15110" max="15110" width="11.42578125" style="14" customWidth="1"/>
    <col min="15111" max="15111" width="18.5703125" style="14" customWidth="1"/>
    <col min="15112" max="15360" width="9.140625" style="14"/>
    <col min="15361" max="15361" width="6.5703125" style="14" customWidth="1"/>
    <col min="15362" max="15362" width="23.5703125" style="14" customWidth="1"/>
    <col min="15363" max="15363" width="10.140625" style="14" customWidth="1"/>
    <col min="15364" max="15364" width="15.85546875" style="14" customWidth="1"/>
    <col min="15365" max="15365" width="10.7109375" style="14" customWidth="1"/>
    <col min="15366" max="15366" width="11.42578125" style="14" customWidth="1"/>
    <col min="15367" max="15367" width="18.5703125" style="14" customWidth="1"/>
    <col min="15368" max="15616" width="9.140625" style="14"/>
    <col min="15617" max="15617" width="6.5703125" style="14" customWidth="1"/>
    <col min="15618" max="15618" width="23.5703125" style="14" customWidth="1"/>
    <col min="15619" max="15619" width="10.140625" style="14" customWidth="1"/>
    <col min="15620" max="15620" width="15.85546875" style="14" customWidth="1"/>
    <col min="15621" max="15621" width="10.7109375" style="14" customWidth="1"/>
    <col min="15622" max="15622" width="11.42578125" style="14" customWidth="1"/>
    <col min="15623" max="15623" width="18.5703125" style="14" customWidth="1"/>
    <col min="15624" max="15872" width="9.140625" style="14"/>
    <col min="15873" max="15873" width="6.5703125" style="14" customWidth="1"/>
    <col min="15874" max="15874" width="23.5703125" style="14" customWidth="1"/>
    <col min="15875" max="15875" width="10.140625" style="14" customWidth="1"/>
    <col min="15876" max="15876" width="15.85546875" style="14" customWidth="1"/>
    <col min="15877" max="15877" width="10.7109375" style="14" customWidth="1"/>
    <col min="15878" max="15878" width="11.42578125" style="14" customWidth="1"/>
    <col min="15879" max="15879" width="18.5703125" style="14" customWidth="1"/>
    <col min="15880" max="16128" width="9.140625" style="14"/>
    <col min="16129" max="16129" width="6.5703125" style="14" customWidth="1"/>
    <col min="16130" max="16130" width="23.5703125" style="14" customWidth="1"/>
    <col min="16131" max="16131" width="10.140625" style="14" customWidth="1"/>
    <col min="16132" max="16132" width="15.85546875" style="14" customWidth="1"/>
    <col min="16133" max="16133" width="10.7109375" style="14" customWidth="1"/>
    <col min="16134" max="16134" width="11.42578125" style="14" customWidth="1"/>
    <col min="16135" max="16135" width="18.5703125" style="14" customWidth="1"/>
    <col min="16136" max="16384" width="9.140625" style="14"/>
  </cols>
  <sheetData>
    <row r="1" spans="1:7">
      <c r="A1" s="13" t="s">
        <v>78</v>
      </c>
    </row>
    <row r="2" spans="1:7">
      <c r="A2" s="99" t="s">
        <v>11</v>
      </c>
      <c r="B2" s="99" t="s">
        <v>12</v>
      </c>
      <c r="C2" s="99" t="s">
        <v>13</v>
      </c>
      <c r="D2" s="99" t="s">
        <v>14</v>
      </c>
      <c r="E2" s="99" t="s">
        <v>15</v>
      </c>
      <c r="F2" s="99"/>
      <c r="G2" s="99"/>
    </row>
    <row r="3" spans="1:7">
      <c r="A3" s="99"/>
      <c r="B3" s="99"/>
      <c r="C3" s="99"/>
      <c r="D3" s="99"/>
      <c r="E3" s="99" t="s">
        <v>16</v>
      </c>
      <c r="F3" s="99"/>
      <c r="G3" s="99" t="s">
        <v>17</v>
      </c>
    </row>
    <row r="4" spans="1:7">
      <c r="A4" s="99"/>
      <c r="B4" s="99"/>
      <c r="C4" s="99"/>
      <c r="D4" s="99"/>
      <c r="E4" s="15" t="s">
        <v>18</v>
      </c>
      <c r="F4" s="15" t="s">
        <v>19</v>
      </c>
      <c r="G4" s="99"/>
    </row>
    <row r="5" spans="1:7">
      <c r="A5" s="16" t="s">
        <v>20</v>
      </c>
      <c r="B5" s="17" t="s">
        <v>21</v>
      </c>
      <c r="C5" s="18" t="s">
        <v>22</v>
      </c>
      <c r="D5" s="17">
        <f>'Отопление и ГВС'!D5</f>
        <v>15198.53</v>
      </c>
      <c r="E5" s="70">
        <f>'Отопление и ГВС'!F13</f>
        <v>44.5301000000008</v>
      </c>
      <c r="F5" s="17"/>
      <c r="G5" s="17"/>
    </row>
    <row r="6" spans="1:7" ht="33.75">
      <c r="A6" s="16" t="s">
        <v>20</v>
      </c>
      <c r="B6" s="17" t="s">
        <v>23</v>
      </c>
      <c r="C6" s="18" t="s">
        <v>22</v>
      </c>
      <c r="D6" s="17"/>
      <c r="E6" s="67">
        <v>19.48</v>
      </c>
      <c r="F6" s="67">
        <v>0.99</v>
      </c>
      <c r="G6" s="20">
        <v>2.2000000000000002</v>
      </c>
    </row>
    <row r="7" spans="1:7" ht="22.5">
      <c r="A7" s="16" t="s">
        <v>24</v>
      </c>
      <c r="B7" s="17" t="s">
        <v>25</v>
      </c>
      <c r="C7" s="18" t="s">
        <v>26</v>
      </c>
      <c r="D7" s="17"/>
      <c r="E7" s="19">
        <v>382</v>
      </c>
      <c r="F7" s="19">
        <v>19.399999999999999</v>
      </c>
      <c r="G7" s="19">
        <v>43.5</v>
      </c>
    </row>
    <row r="8" spans="1:7">
      <c r="A8" s="16" t="s">
        <v>24</v>
      </c>
      <c r="B8" s="17" t="s">
        <v>27</v>
      </c>
      <c r="C8" s="18" t="s">
        <v>26</v>
      </c>
      <c r="D8" s="44">
        <v>48165</v>
      </c>
      <c r="E8" s="19">
        <v>574</v>
      </c>
      <c r="F8" s="19">
        <v>26</v>
      </c>
      <c r="G8" s="19">
        <v>43.5</v>
      </c>
    </row>
    <row r="9" spans="1:7">
      <c r="A9" s="16" t="s">
        <v>24</v>
      </c>
      <c r="B9" s="17" t="s">
        <v>28</v>
      </c>
      <c r="C9" s="18" t="s">
        <v>26</v>
      </c>
      <c r="D9" s="17"/>
      <c r="E9" s="19">
        <f>E7+E8</f>
        <v>956</v>
      </c>
      <c r="F9" s="19">
        <f>F7+F8</f>
        <v>45.4</v>
      </c>
      <c r="G9" s="19">
        <v>87</v>
      </c>
    </row>
    <row r="10" spans="1:7">
      <c r="A10" s="16" t="s">
        <v>29</v>
      </c>
      <c r="B10" s="17" t="s">
        <v>30</v>
      </c>
      <c r="C10" s="18" t="s">
        <v>31</v>
      </c>
      <c r="D10" s="17"/>
      <c r="E10" s="21">
        <v>24042</v>
      </c>
      <c r="F10" s="15"/>
      <c r="G10" s="21">
        <v>14061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Отопление и ГВС</vt:lpstr>
      <vt:lpstr>Гараж</vt:lpstr>
      <vt:lpstr>ТКО</vt:lpstr>
      <vt:lpstr>Справка о потребленных 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2024-05-24T07:33:46Z</cp:lastPrinted>
  <dcterms:created xsi:type="dcterms:W3CDTF">2015-09-15T11:53:49Z</dcterms:created>
  <dcterms:modified xsi:type="dcterms:W3CDTF">2024-05-24T08:01:28Z</dcterms:modified>
</cp:coreProperties>
</file>